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620"/>
  </bookViews>
  <sheets>
    <sheet name="Költségvetési Főösszesítő" sheetId="4" r:id="rId1"/>
    <sheet name="Költségvetés kiirás" sheetId="1" r:id="rId2"/>
  </sheets>
  <definedNames>
    <definedName name="_xlnm.Print_Titles" localSheetId="1">'Költségvetés kiirás'!$1:$1</definedName>
    <definedName name="_xlnm.Print_Area" localSheetId="1">'Költségvetés kiirás'!$A$1:$L$42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1" i="1" l="1"/>
  <c r="K40" i="1"/>
  <c r="K39" i="1"/>
  <c r="K38" i="1"/>
  <c r="K37" i="1"/>
  <c r="L37" i="1"/>
  <c r="L38" i="1"/>
  <c r="L39" i="1"/>
  <c r="L40" i="1"/>
  <c r="L41" i="1"/>
  <c r="H23" i="1"/>
  <c r="L23" i="1" s="1"/>
  <c r="M4" i="1"/>
  <c r="M5" i="1"/>
  <c r="M6" i="1"/>
  <c r="M7" i="1"/>
  <c r="M8" i="1"/>
  <c r="M9" i="1"/>
  <c r="M10" i="1"/>
  <c r="M11" i="1"/>
  <c r="M12" i="1"/>
  <c r="M13" i="1"/>
  <c r="M14" i="1"/>
  <c r="M3" i="1"/>
  <c r="H14" i="1"/>
  <c r="L14" i="1" s="1"/>
  <c r="H13" i="1"/>
  <c r="L13" i="1" s="1"/>
  <c r="H11" i="1"/>
  <c r="L11" i="1" s="1"/>
  <c r="M15" i="1" l="1"/>
  <c r="H16" i="1" s="1"/>
  <c r="K23" i="1"/>
  <c r="K14" i="1"/>
  <c r="K13" i="1"/>
  <c r="K11" i="1"/>
  <c r="L33" i="1"/>
  <c r="K33" i="1"/>
  <c r="L31" i="1"/>
  <c r="K31" i="1"/>
  <c r="H17" i="1" l="1"/>
  <c r="L36" i="1"/>
  <c r="K36" i="1"/>
  <c r="L20" i="1"/>
  <c r="K20" i="1"/>
  <c r="L34" i="1"/>
  <c r="K34" i="1"/>
  <c r="L18" i="1" l="1"/>
  <c r="K18" i="1"/>
  <c r="B3" i="4"/>
  <c r="H9" i="1"/>
  <c r="K9" i="1" s="1"/>
  <c r="H12" i="1"/>
  <c r="L12" i="1" s="1"/>
  <c r="L9" i="1" l="1"/>
  <c r="K12" i="1"/>
  <c r="L35" i="1"/>
  <c r="K35" i="1"/>
  <c r="K27" i="1" l="1"/>
  <c r="L27" i="1"/>
  <c r="H24" i="1" l="1"/>
  <c r="H21" i="1"/>
  <c r="K21" i="1" s="1"/>
  <c r="H7" i="1"/>
  <c r="H10" i="1"/>
  <c r="H8" i="1"/>
  <c r="H22" i="1"/>
  <c r="K22" i="1" s="1"/>
  <c r="L8" i="1" l="1"/>
  <c r="K8" i="1"/>
  <c r="L10" i="1"/>
  <c r="K10" i="1"/>
  <c r="L7" i="1"/>
  <c r="K7" i="1"/>
  <c r="L21" i="1"/>
  <c r="H6" i="1"/>
  <c r="L6" i="1" s="1"/>
  <c r="K6" i="1" l="1"/>
  <c r="L28" i="1" l="1"/>
  <c r="K28" i="1"/>
  <c r="L26" i="1"/>
  <c r="K26" i="1"/>
  <c r="H5" i="1"/>
  <c r="K5" i="1" s="1"/>
  <c r="L5" i="1" l="1"/>
  <c r="L32" i="1" l="1"/>
  <c r="K32" i="1"/>
  <c r="H15" i="1" l="1"/>
  <c r="L15" i="1" l="1"/>
  <c r="K15" i="1"/>
  <c r="H4" i="1"/>
  <c r="K4" i="1" s="1"/>
  <c r="H3" i="1"/>
  <c r="L30" i="1"/>
  <c r="K30" i="1"/>
  <c r="L29" i="1"/>
  <c r="K29" i="1"/>
  <c r="L25" i="1"/>
  <c r="K25" i="1"/>
  <c r="L24" i="1"/>
  <c r="K24" i="1"/>
  <c r="L22" i="1"/>
  <c r="L19" i="1"/>
  <c r="K19" i="1"/>
  <c r="L17" i="1"/>
  <c r="K17" i="1"/>
  <c r="K16" i="1" l="1"/>
  <c r="K42" i="1" s="1"/>
  <c r="L4" i="1"/>
  <c r="L3" i="1"/>
  <c r="K3" i="1"/>
  <c r="C3" i="4" l="1"/>
  <c r="L16" i="1"/>
  <c r="L42" i="1" s="1"/>
  <c r="D3" i="4" l="1"/>
  <c r="C4" i="4" l="1"/>
  <c r="D4" i="4"/>
  <c r="C5" i="4" l="1"/>
  <c r="C6" i="4" s="1"/>
  <c r="C7" i="4" s="1"/>
</calcChain>
</file>

<file path=xl/sharedStrings.xml><?xml version="1.0" encoding="utf-8"?>
<sst xmlns="http://schemas.openxmlformats.org/spreadsheetml/2006/main" count="101" uniqueCount="56">
  <si>
    <t>Szám</t>
  </si>
  <si>
    <t>Egység</t>
  </si>
  <si>
    <t>db</t>
  </si>
  <si>
    <t>fm</t>
  </si>
  <si>
    <t>m2</t>
  </si>
  <si>
    <t>Anyag össz.</t>
  </si>
  <si>
    <t>Díj össz.</t>
  </si>
  <si>
    <t>Mindösszesen:</t>
  </si>
  <si>
    <t>Anyag + Díj</t>
  </si>
  <si>
    <t>Áfa</t>
  </si>
  <si>
    <t>Összesen:</t>
  </si>
  <si>
    <t xml:space="preserve">  Leírás</t>
  </si>
  <si>
    <t>Anyag egys.ár</t>
  </si>
  <si>
    <t>Díj egys.ár</t>
  </si>
  <si>
    <t>SZÁM</t>
  </si>
  <si>
    <t>LEÍRÁS</t>
  </si>
  <si>
    <t>ANYAG ÖSSZ.</t>
  </si>
  <si>
    <t>DÍJ ÖSSZ.</t>
  </si>
  <si>
    <t>KÖLTSÉGVETÉSI FŐÖSSZESÍTŐ</t>
  </si>
  <si>
    <t>m3</t>
  </si>
  <si>
    <t>Szerkezet állítás</t>
  </si>
  <si>
    <t>Fenyő gerenda</t>
  </si>
  <si>
    <t>Csatorna szerelés</t>
  </si>
  <si>
    <t>Menny.</t>
  </si>
  <si>
    <t>Db</t>
  </si>
  <si>
    <t>Hossz</t>
  </si>
  <si>
    <t>X</t>
  </si>
  <si>
    <t>Y</t>
  </si>
  <si>
    <t>Szegek</t>
  </si>
  <si>
    <t>kg</t>
  </si>
  <si>
    <t>Fuvardíj</t>
  </si>
  <si>
    <t>Tetőszerkezet kialakítás</t>
  </si>
  <si>
    <t>HBS 10*240 csavarok</t>
  </si>
  <si>
    <t>5*100 facsavar</t>
  </si>
  <si>
    <t>Sarokerősített vinklifül</t>
  </si>
  <si>
    <t>4*60 gyűrűsszeg</t>
  </si>
  <si>
    <t>HBS 10*300 csavarok</t>
  </si>
  <si>
    <t>Daruzási díj</t>
  </si>
  <si>
    <t>Ragasztott tartó</t>
  </si>
  <si>
    <t>Fenyő léc</t>
  </si>
  <si>
    <t>Gyalulás</t>
  </si>
  <si>
    <t>Szerkezet *2 festés</t>
  </si>
  <si>
    <t>Egyedi acél talpak alapcsavarokkal</t>
  </si>
  <si>
    <t>HBS 10*160 csavarok</t>
  </si>
  <si>
    <t>Szarufalekötő 210 mm-es</t>
  </si>
  <si>
    <t>Belső födém kialakítáa</t>
  </si>
  <si>
    <t>Belső födém burkolás gyalult fa pallóval</t>
  </si>
  <si>
    <t>Tetőszerkezet lécezése</t>
  </si>
  <si>
    <t>Antikodenzációs trapézlemez</t>
  </si>
  <si>
    <t>Rögzítőcsavar</t>
  </si>
  <si>
    <t>Fűzőcsavar</t>
  </si>
  <si>
    <t>Trapézlemez fedés</t>
  </si>
  <si>
    <t>Osztrák oromszegés</t>
  </si>
  <si>
    <t>Lefolyó szerelés</t>
  </si>
  <si>
    <t>Bordatömítő</t>
  </si>
  <si>
    <t>Gerinclemez szerelés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</si>
</sst>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_-* #,##0\ _F_t_-;\-* #,##0\ _F_t_-;_-* &quot;-&quot;??\ _F_t_-;_-@_-"/>
    <numFmt numFmtId="165" formatCode="0.000"/>
    <numFmt numFmtId="166" formatCode="#,##0.000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sz val="11"/>
      <name val="Arial CE"/>
      <family val="2"/>
      <charset val="238"/>
    </font>
    <font>
      <sz val="11"/>
      <color indexed="8"/>
      <name val="Arial CE"/>
      <charset val="238"/>
    </font>
    <font>
      <b/>
      <sz val="16"/>
      <name val="Arial CE"/>
      <family val="2"/>
      <charset val="238"/>
    </font>
    <font>
      <b/>
      <sz val="20"/>
      <name val="Arial CE"/>
      <family val="2"/>
      <charset val="238"/>
    </font>
    <font>
      <b/>
      <sz val="11"/>
      <name val="Arial CE"/>
      <family val="2"/>
      <charset val="238"/>
    </font>
    <font>
      <sz val="12"/>
      <name val="Arial CE"/>
      <charset val="238"/>
    </font>
    <font>
      <sz val="8"/>
      <name val="Arial CE"/>
      <charset val="238"/>
    </font>
    <font>
      <b/>
      <sz val="20"/>
      <name val="Arial CE"/>
      <charset val="238"/>
    </font>
    <font>
      <sz val="20"/>
      <name val="Arial CE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164" fontId="2" fillId="0" borderId="0" xfId="1" applyNumberFormat="1" applyFont="1" applyBorder="1" applyAlignment="1">
      <alignment horizontal="center"/>
    </xf>
    <xf numFmtId="0" fontId="2" fillId="0" borderId="0" xfId="0" applyFont="1" applyBorder="1"/>
    <xf numFmtId="164" fontId="3" fillId="0" borderId="0" xfId="1" applyNumberFormat="1" applyFont="1" applyBorder="1" applyAlignment="1">
      <alignment horizontal="left"/>
    </xf>
    <xf numFmtId="164" fontId="3" fillId="0" borderId="1" xfId="1" applyNumberFormat="1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1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164" fontId="3" fillId="0" borderId="5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8" fillId="0" borderId="1" xfId="1" applyNumberFormat="1" applyFont="1" applyBorder="1" applyAlignment="1">
      <alignment horizontal="left"/>
    </xf>
    <xf numFmtId="3" fontId="9" fillId="0" borderId="0" xfId="0" applyNumberFormat="1" applyFont="1" applyBorder="1"/>
    <xf numFmtId="3" fontId="3" fillId="0" borderId="0" xfId="0" applyNumberFormat="1" applyFont="1" applyBorder="1"/>
    <xf numFmtId="0" fontId="4" fillId="0" borderId="0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/>
    </xf>
    <xf numFmtId="0" fontId="10" fillId="0" borderId="1" xfId="0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10" fillId="0" borderId="12" xfId="0" applyFont="1" applyFill="1" applyBorder="1"/>
    <xf numFmtId="2" fontId="10" fillId="0" borderId="13" xfId="0" applyNumberFormat="1" applyFont="1" applyFill="1" applyBorder="1"/>
    <xf numFmtId="2" fontId="12" fillId="0" borderId="8" xfId="0" applyNumberFormat="1" applyFont="1" applyFill="1" applyBorder="1" applyAlignment="1">
      <alignment horizontal="center" wrapText="1"/>
    </xf>
    <xf numFmtId="0" fontId="12" fillId="0" borderId="9" xfId="0" applyFont="1" applyFill="1" applyBorder="1" applyAlignment="1">
      <alignment horizontal="center" wrapText="1"/>
    </xf>
    <xf numFmtId="0" fontId="12" fillId="0" borderId="10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2" fontId="12" fillId="0" borderId="6" xfId="0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wrapText="1"/>
    </xf>
    <xf numFmtId="2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3" fontId="13" fillId="0" borderId="1" xfId="0" applyNumberFormat="1" applyFont="1" applyFill="1" applyBorder="1" applyAlignment="1">
      <alignment horizontal="right"/>
    </xf>
    <xf numFmtId="0" fontId="13" fillId="0" borderId="1" xfId="0" applyFont="1" applyFill="1" applyBorder="1"/>
    <xf numFmtId="2" fontId="13" fillId="0" borderId="5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wrapText="1"/>
    </xf>
    <xf numFmtId="2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3" fontId="13" fillId="0" borderId="0" xfId="0" applyNumberFormat="1" applyFont="1" applyFill="1" applyBorder="1" applyAlignment="1">
      <alignment horizontal="right"/>
    </xf>
    <xf numFmtId="166" fontId="13" fillId="0" borderId="0" xfId="0" applyNumberFormat="1" applyFont="1" applyFill="1" applyBorder="1" applyAlignment="1">
      <alignment horizontal="right"/>
    </xf>
    <xf numFmtId="0" fontId="13" fillId="0" borderId="0" xfId="0" applyFont="1" applyFill="1" applyBorder="1"/>
    <xf numFmtId="165" fontId="13" fillId="0" borderId="0" xfId="0" applyNumberFormat="1" applyFont="1" applyFill="1" applyBorder="1" applyAlignment="1">
      <alignment horizontal="center"/>
    </xf>
    <xf numFmtId="4" fontId="13" fillId="0" borderId="0" xfId="0" applyNumberFormat="1" applyFont="1" applyFill="1" applyBorder="1" applyAlignment="1">
      <alignment horizontal="right"/>
    </xf>
    <xf numFmtId="2" fontId="12" fillId="0" borderId="11" xfId="0" applyNumberFormat="1" applyFont="1" applyFill="1" applyBorder="1" applyAlignment="1">
      <alignment horizontal="center"/>
    </xf>
    <xf numFmtId="0" fontId="12" fillId="0" borderId="12" xfId="0" applyFont="1" applyFill="1" applyBorder="1" applyAlignment="1">
      <alignment wrapText="1"/>
    </xf>
    <xf numFmtId="2" fontId="13" fillId="0" borderId="12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3" fontId="13" fillId="0" borderId="12" xfId="0" applyNumberFormat="1" applyFont="1" applyFill="1" applyBorder="1" applyAlignment="1">
      <alignment horizontal="right"/>
    </xf>
    <xf numFmtId="0" fontId="13" fillId="0" borderId="12" xfId="0" applyFont="1" applyFill="1" applyBorder="1"/>
    <xf numFmtId="3" fontId="3" fillId="0" borderId="0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4" fontId="8" fillId="0" borderId="11" xfId="1" applyNumberFormat="1" applyFont="1" applyBorder="1" applyAlignment="1">
      <alignment horizontal="center"/>
    </xf>
    <xf numFmtId="164" fontId="8" fillId="0" borderId="12" xfId="1" applyNumberFormat="1" applyFont="1" applyBorder="1" applyAlignment="1">
      <alignment horizontal="center"/>
    </xf>
    <xf numFmtId="164" fontId="8" fillId="0" borderId="16" xfId="1" applyNumberFormat="1" applyFont="1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view="pageBreakPreview" zoomScale="80" zoomScaleNormal="100" zoomScaleSheetLayoutView="80" workbookViewId="0">
      <selection activeCell="B6" sqref="B6"/>
    </sheetView>
  </sheetViews>
  <sheetFormatPr defaultColWidth="9.140625" defaultRowHeight="15.75" x14ac:dyDescent="0.25"/>
  <cols>
    <col min="1" max="1" width="14.42578125" style="1" customWidth="1"/>
    <col min="2" max="2" width="66.28515625" style="2" bestFit="1" customWidth="1"/>
    <col min="3" max="3" width="25.42578125" style="2" bestFit="1" customWidth="1"/>
    <col min="4" max="4" width="18.28515625" style="2" bestFit="1" customWidth="1"/>
    <col min="5" max="6" width="9.140625" style="2"/>
    <col min="7" max="7" width="10.28515625" style="2" bestFit="1" customWidth="1"/>
    <col min="8" max="16384" width="9.140625" style="2"/>
  </cols>
  <sheetData>
    <row r="1" spans="1:4" ht="27" customHeight="1" thickBot="1" x14ac:dyDescent="0.45">
      <c r="A1" s="54" t="s">
        <v>18</v>
      </c>
      <c r="B1" s="55"/>
      <c r="C1" s="55"/>
      <c r="D1" s="56"/>
    </row>
    <row r="2" spans="1:4" s="8" customFormat="1" ht="25.5" customHeight="1" thickBot="1" x14ac:dyDescent="0.35">
      <c r="A2" s="9" t="s">
        <v>14</v>
      </c>
      <c r="B2" s="6" t="s">
        <v>15</v>
      </c>
      <c r="C2" s="7" t="s">
        <v>16</v>
      </c>
      <c r="D2" s="10" t="s">
        <v>17</v>
      </c>
    </row>
    <row r="3" spans="1:4" ht="20.25" customHeight="1" thickTop="1" x14ac:dyDescent="0.25">
      <c r="A3" s="11">
        <v>1</v>
      </c>
      <c r="B3" s="5" t="str">
        <f>'Költségvetés kiirás'!B2</f>
        <v>Tetőszerkezet kialakítás</v>
      </c>
      <c r="C3" s="15">
        <f>'Költségvetés kiirás'!K42</f>
        <v>11588324.000000002</v>
      </c>
      <c r="D3" s="15">
        <f>'Költségvetés kiirás'!L42</f>
        <v>10046196.199999999</v>
      </c>
    </row>
    <row r="4" spans="1:4" ht="24.95" customHeight="1" x14ac:dyDescent="0.25">
      <c r="A4" s="12"/>
      <c r="B4" s="3" t="s">
        <v>10</v>
      </c>
      <c r="C4" s="16">
        <f>SUM(C3:C3)</f>
        <v>11588324.000000002</v>
      </c>
      <c r="D4" s="16">
        <f>SUM(D3:D3)</f>
        <v>10046196.199999999</v>
      </c>
    </row>
    <row r="5" spans="1:4" ht="24.95" customHeight="1" x14ac:dyDescent="0.25">
      <c r="A5" s="12"/>
      <c r="B5" s="3" t="s">
        <v>8</v>
      </c>
      <c r="C5" s="50">
        <f>C4+D4</f>
        <v>21634520.200000003</v>
      </c>
      <c r="D5" s="51"/>
    </row>
    <row r="6" spans="1:4" ht="24.95" customHeight="1" thickBot="1" x14ac:dyDescent="0.3">
      <c r="A6" s="13"/>
      <c r="B6" s="4" t="s">
        <v>9</v>
      </c>
      <c r="C6" s="52">
        <f>C5*0.27</f>
        <v>5841320.4540000008</v>
      </c>
      <c r="D6" s="53"/>
    </row>
    <row r="7" spans="1:4" ht="30.75" customHeight="1" thickBot="1" x14ac:dyDescent="0.45">
      <c r="A7" s="13"/>
      <c r="B7" s="14" t="s">
        <v>7</v>
      </c>
      <c r="C7" s="52">
        <f>C5+C6</f>
        <v>27475840.654000003</v>
      </c>
      <c r="D7" s="53"/>
    </row>
  </sheetData>
  <mergeCells count="4">
    <mergeCell ref="C5:D5"/>
    <mergeCell ref="C6:D6"/>
    <mergeCell ref="C7:D7"/>
    <mergeCell ref="A1:D1"/>
  </mergeCells>
  <phoneticPr fontId="11" type="noConversion"/>
  <printOptions horizontalCentered="1" verticalCentered="1" gridLines="1"/>
  <pageMargins left="0.78740157480314965" right="0.78740157480314965" top="0.74803149606299213" bottom="0.6692913385826772" header="0.35433070866141736" footer="0.23622047244094491"/>
  <pageSetup paperSize="9" scale="86" orientation="landscape" r:id="rId1"/>
  <headerFooter alignWithMargins="0">
    <oddHeader>&amp;L&amp;D&amp;CDubi Béla teraszfedés</oddHeader>
    <oddFooter xml:space="preserve">&amp;R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42"/>
  <sheetViews>
    <sheetView view="pageBreakPreview" topLeftCell="A19" zoomScale="50" zoomScaleNormal="50" zoomScaleSheetLayoutView="50" workbookViewId="0">
      <selection activeCell="G1" sqref="G1:G1048576"/>
    </sheetView>
  </sheetViews>
  <sheetFormatPr defaultColWidth="9.140625" defaultRowHeight="25.5" customHeight="1" x14ac:dyDescent="0.2"/>
  <cols>
    <col min="1" max="1" width="12.140625" style="24" bestFit="1" customWidth="1"/>
    <col min="2" max="2" width="70.140625" style="21" bestFit="1" customWidth="1"/>
    <col min="3" max="3" width="11.28515625" style="19" bestFit="1" customWidth="1"/>
    <col min="4" max="4" width="11.42578125" style="19" bestFit="1" customWidth="1"/>
    <col min="5" max="5" width="17.5703125" style="19" customWidth="1"/>
    <col min="6" max="6" width="11.28515625" style="19" bestFit="1" customWidth="1"/>
    <col min="7" max="7" width="15.5703125" style="22" bestFit="1" customWidth="1"/>
    <col min="8" max="8" width="19.140625" style="19" bestFit="1" customWidth="1"/>
    <col min="9" max="9" width="28.85546875" style="22" bestFit="1" customWidth="1"/>
    <col min="10" max="10" width="22" style="22" bestFit="1" customWidth="1"/>
    <col min="11" max="11" width="24.85546875" style="22" bestFit="1" customWidth="1"/>
    <col min="12" max="12" width="21.28515625" style="22" customWidth="1"/>
    <col min="13" max="13" width="11.140625" style="22" bestFit="1" customWidth="1"/>
    <col min="14" max="16384" width="9.140625" style="22"/>
  </cols>
  <sheetData>
    <row r="1" spans="1:70" s="18" customFormat="1" ht="37.5" customHeight="1" thickBot="1" x14ac:dyDescent="0.45">
      <c r="A1" s="25" t="s">
        <v>0</v>
      </c>
      <c r="B1" s="26" t="s">
        <v>11</v>
      </c>
      <c r="C1" s="26" t="s">
        <v>26</v>
      </c>
      <c r="D1" s="26" t="s">
        <v>27</v>
      </c>
      <c r="E1" s="26" t="s">
        <v>25</v>
      </c>
      <c r="F1" s="26" t="s">
        <v>24</v>
      </c>
      <c r="G1" s="26" t="s">
        <v>1</v>
      </c>
      <c r="H1" s="27" t="s">
        <v>23</v>
      </c>
      <c r="I1" s="26" t="s">
        <v>12</v>
      </c>
      <c r="J1" s="26" t="s">
        <v>13</v>
      </c>
      <c r="K1" s="26" t="s">
        <v>5</v>
      </c>
      <c r="L1" s="27" t="s">
        <v>6</v>
      </c>
      <c r="M1" s="28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s="20" customFormat="1" ht="35.25" customHeight="1" thickTop="1" thickBot="1" x14ac:dyDescent="0.45">
      <c r="A2" s="29">
        <v>1</v>
      </c>
      <c r="B2" s="30" t="s">
        <v>31</v>
      </c>
      <c r="C2" s="31"/>
      <c r="D2" s="32"/>
      <c r="E2" s="33"/>
      <c r="F2" s="33"/>
      <c r="G2" s="33"/>
      <c r="H2" s="33"/>
      <c r="I2" s="34"/>
      <c r="J2" s="34"/>
      <c r="K2" s="34"/>
      <c r="L2" s="34"/>
      <c r="M2" s="34"/>
    </row>
    <row r="3" spans="1:70" x14ac:dyDescent="0.35">
      <c r="A3" s="35">
        <v>1.01</v>
      </c>
      <c r="B3" s="36" t="s">
        <v>21</v>
      </c>
      <c r="C3" s="37">
        <v>0.2</v>
      </c>
      <c r="D3" s="37">
        <v>0.2</v>
      </c>
      <c r="E3" s="38">
        <v>6</v>
      </c>
      <c r="F3" s="39">
        <v>5</v>
      </c>
      <c r="G3" s="39" t="s">
        <v>19</v>
      </c>
      <c r="H3" s="40">
        <f t="shared" ref="H3:H4" si="0">F3*E3*D3*C3</f>
        <v>1.2000000000000002</v>
      </c>
      <c r="I3" s="39">
        <v>72000</v>
      </c>
      <c r="J3" s="39">
        <v>0</v>
      </c>
      <c r="K3" s="39">
        <f t="shared" ref="K3:K4" si="1">I3*H3</f>
        <v>86400.000000000015</v>
      </c>
      <c r="L3" s="39">
        <f t="shared" ref="L3:L4" si="2">J3*H3</f>
        <v>0</v>
      </c>
      <c r="M3" s="41">
        <f>(C3+D3)*2*E3*F3</f>
        <v>24.000000000000004</v>
      </c>
    </row>
    <row r="4" spans="1:70" x14ac:dyDescent="0.35">
      <c r="A4" s="35">
        <v>1.02</v>
      </c>
      <c r="B4" s="36" t="s">
        <v>21</v>
      </c>
      <c r="C4" s="37">
        <v>0.2</v>
      </c>
      <c r="D4" s="37">
        <v>0.2</v>
      </c>
      <c r="E4" s="38">
        <v>5</v>
      </c>
      <c r="F4" s="39">
        <v>102</v>
      </c>
      <c r="G4" s="39" t="s">
        <v>19</v>
      </c>
      <c r="H4" s="40">
        <f t="shared" si="0"/>
        <v>20.400000000000002</v>
      </c>
      <c r="I4" s="39">
        <v>72000</v>
      </c>
      <c r="J4" s="39">
        <v>0</v>
      </c>
      <c r="K4" s="39">
        <f t="shared" si="1"/>
        <v>1468800.0000000002</v>
      </c>
      <c r="L4" s="39">
        <f t="shared" si="2"/>
        <v>0</v>
      </c>
      <c r="M4" s="41">
        <f t="shared" ref="M4:M14" si="3">(C4+D4)*2*E4*F4</f>
        <v>408</v>
      </c>
    </row>
    <row r="5" spans="1:70" x14ac:dyDescent="0.35">
      <c r="A5" s="35">
        <v>1.03</v>
      </c>
      <c r="B5" s="36" t="s">
        <v>21</v>
      </c>
      <c r="C5" s="37">
        <v>0.2</v>
      </c>
      <c r="D5" s="37">
        <v>0.2</v>
      </c>
      <c r="E5" s="38">
        <v>4</v>
      </c>
      <c r="F5" s="39">
        <v>12</v>
      </c>
      <c r="G5" s="39" t="s">
        <v>19</v>
      </c>
      <c r="H5" s="40">
        <f t="shared" ref="H5:H11" si="4">F5*E5*D5*C5</f>
        <v>1.9200000000000004</v>
      </c>
      <c r="I5" s="39">
        <v>72000</v>
      </c>
      <c r="J5" s="39">
        <v>0</v>
      </c>
      <c r="K5" s="39">
        <f t="shared" ref="K5:K11" si="5">I5*H5</f>
        <v>138240.00000000003</v>
      </c>
      <c r="L5" s="39">
        <f t="shared" ref="L5:L11" si="6">J5*H5</f>
        <v>0</v>
      </c>
      <c r="M5" s="41">
        <f t="shared" si="3"/>
        <v>38.400000000000006</v>
      </c>
    </row>
    <row r="6" spans="1:70" x14ac:dyDescent="0.35">
      <c r="A6" s="35">
        <v>1.04</v>
      </c>
      <c r="B6" s="36" t="s">
        <v>21</v>
      </c>
      <c r="C6" s="37">
        <v>0.1</v>
      </c>
      <c r="D6" s="37">
        <v>0.2</v>
      </c>
      <c r="E6" s="38">
        <v>9</v>
      </c>
      <c r="F6" s="39">
        <v>68</v>
      </c>
      <c r="G6" s="39" t="s">
        <v>19</v>
      </c>
      <c r="H6" s="40">
        <f t="shared" si="4"/>
        <v>12.240000000000002</v>
      </c>
      <c r="I6" s="39">
        <v>90000</v>
      </c>
      <c r="J6" s="39">
        <v>0</v>
      </c>
      <c r="K6" s="39">
        <f t="shared" si="5"/>
        <v>1101600.0000000002</v>
      </c>
      <c r="L6" s="39">
        <f t="shared" si="6"/>
        <v>0</v>
      </c>
      <c r="M6" s="41">
        <f t="shared" si="3"/>
        <v>367.20000000000005</v>
      </c>
    </row>
    <row r="7" spans="1:70" x14ac:dyDescent="0.35">
      <c r="A7" s="35">
        <v>1.05</v>
      </c>
      <c r="B7" s="36" t="s">
        <v>21</v>
      </c>
      <c r="C7" s="37">
        <v>0.1</v>
      </c>
      <c r="D7" s="37">
        <v>0.2</v>
      </c>
      <c r="E7" s="38">
        <v>7</v>
      </c>
      <c r="F7" s="39">
        <v>22</v>
      </c>
      <c r="G7" s="39" t="s">
        <v>19</v>
      </c>
      <c r="H7" s="40">
        <f t="shared" si="4"/>
        <v>3.08</v>
      </c>
      <c r="I7" s="39">
        <v>78000</v>
      </c>
      <c r="J7" s="39">
        <v>0</v>
      </c>
      <c r="K7" s="39">
        <f t="shared" si="5"/>
        <v>240240</v>
      </c>
      <c r="L7" s="39">
        <f t="shared" si="6"/>
        <v>0</v>
      </c>
      <c r="M7" s="41">
        <f t="shared" si="3"/>
        <v>92.40000000000002</v>
      </c>
    </row>
    <row r="8" spans="1:70" x14ac:dyDescent="0.35">
      <c r="A8" s="35">
        <v>1.06</v>
      </c>
      <c r="B8" s="36" t="s">
        <v>21</v>
      </c>
      <c r="C8" s="37">
        <v>0.1</v>
      </c>
      <c r="D8" s="37">
        <v>0.2</v>
      </c>
      <c r="E8" s="38">
        <v>6</v>
      </c>
      <c r="F8" s="39">
        <v>27</v>
      </c>
      <c r="G8" s="39" t="s">
        <v>19</v>
      </c>
      <c r="H8" s="40">
        <f t="shared" si="4"/>
        <v>3.24</v>
      </c>
      <c r="I8" s="39">
        <v>72000</v>
      </c>
      <c r="J8" s="39">
        <v>0</v>
      </c>
      <c r="K8" s="39">
        <f t="shared" si="5"/>
        <v>233280.00000000003</v>
      </c>
      <c r="L8" s="39">
        <f t="shared" si="6"/>
        <v>0</v>
      </c>
      <c r="M8" s="41">
        <f t="shared" si="3"/>
        <v>97.200000000000017</v>
      </c>
    </row>
    <row r="9" spans="1:70" x14ac:dyDescent="0.35">
      <c r="A9" s="35">
        <v>1.07</v>
      </c>
      <c r="B9" s="36" t="s">
        <v>21</v>
      </c>
      <c r="C9" s="42">
        <v>0.1</v>
      </c>
      <c r="D9" s="37">
        <v>0.2</v>
      </c>
      <c r="E9" s="38">
        <v>5</v>
      </c>
      <c r="F9" s="39">
        <v>54</v>
      </c>
      <c r="G9" s="39" t="s">
        <v>19</v>
      </c>
      <c r="H9" s="40">
        <f t="shared" ref="H9" si="7">F9*E9*D9*C9</f>
        <v>5.4</v>
      </c>
      <c r="I9" s="39">
        <v>72000</v>
      </c>
      <c r="J9" s="39">
        <v>0</v>
      </c>
      <c r="K9" s="39">
        <f t="shared" ref="K9" si="8">I9*H9</f>
        <v>388800</v>
      </c>
      <c r="L9" s="39">
        <f t="shared" ref="L9" si="9">J9*H9</f>
        <v>0</v>
      </c>
      <c r="M9" s="41">
        <f t="shared" si="3"/>
        <v>162.00000000000003</v>
      </c>
    </row>
    <row r="10" spans="1:70" x14ac:dyDescent="0.35">
      <c r="A10" s="35">
        <v>1.08</v>
      </c>
      <c r="B10" s="36" t="s">
        <v>38</v>
      </c>
      <c r="C10" s="42">
        <v>0.16</v>
      </c>
      <c r="D10" s="37">
        <v>0.32</v>
      </c>
      <c r="E10" s="38">
        <v>13.5</v>
      </c>
      <c r="F10" s="39">
        <v>6</v>
      </c>
      <c r="G10" s="39" t="s">
        <v>19</v>
      </c>
      <c r="H10" s="40">
        <f t="shared" si="4"/>
        <v>4.1472000000000007</v>
      </c>
      <c r="I10" s="39">
        <v>210000</v>
      </c>
      <c r="J10" s="39">
        <v>0</v>
      </c>
      <c r="K10" s="39">
        <f t="shared" si="5"/>
        <v>870912.00000000012</v>
      </c>
      <c r="L10" s="39">
        <f t="shared" si="6"/>
        <v>0</v>
      </c>
      <c r="M10" s="41">
        <f t="shared" si="3"/>
        <v>77.759999999999991</v>
      </c>
    </row>
    <row r="11" spans="1:70" x14ac:dyDescent="0.35">
      <c r="A11" s="35">
        <v>1.0900000000000001</v>
      </c>
      <c r="B11" s="36" t="s">
        <v>21</v>
      </c>
      <c r="C11" s="42">
        <v>0.1</v>
      </c>
      <c r="D11" s="37">
        <v>0.15</v>
      </c>
      <c r="E11" s="38">
        <v>6</v>
      </c>
      <c r="F11" s="39">
        <v>52</v>
      </c>
      <c r="G11" s="39" t="s">
        <v>19</v>
      </c>
      <c r="H11" s="40">
        <f t="shared" si="4"/>
        <v>4.68</v>
      </c>
      <c r="I11" s="39">
        <v>65000</v>
      </c>
      <c r="J11" s="39">
        <v>0</v>
      </c>
      <c r="K11" s="39">
        <f t="shared" si="5"/>
        <v>304200</v>
      </c>
      <c r="L11" s="39">
        <f t="shared" si="6"/>
        <v>0</v>
      </c>
      <c r="M11" s="41">
        <f t="shared" si="3"/>
        <v>156</v>
      </c>
    </row>
    <row r="12" spans="1:70" x14ac:dyDescent="0.35">
      <c r="A12" s="35">
        <v>1.1000000000000001</v>
      </c>
      <c r="B12" s="36" t="s">
        <v>21</v>
      </c>
      <c r="C12" s="42">
        <v>0.1</v>
      </c>
      <c r="D12" s="37">
        <v>0.15</v>
      </c>
      <c r="E12" s="38">
        <v>5</v>
      </c>
      <c r="F12" s="39">
        <v>32</v>
      </c>
      <c r="G12" s="39" t="s">
        <v>19</v>
      </c>
      <c r="H12" s="40">
        <f t="shared" ref="H12" si="10">F12*E12*D12*C12</f>
        <v>2.4000000000000004</v>
      </c>
      <c r="I12" s="39">
        <v>65000</v>
      </c>
      <c r="J12" s="39">
        <v>0</v>
      </c>
      <c r="K12" s="39">
        <f t="shared" ref="K12" si="11">I12*H12</f>
        <v>156000.00000000003</v>
      </c>
      <c r="L12" s="39">
        <f t="shared" ref="L12" si="12">J12*H12</f>
        <v>0</v>
      </c>
      <c r="M12" s="41">
        <f t="shared" si="3"/>
        <v>80</v>
      </c>
    </row>
    <row r="13" spans="1:70" x14ac:dyDescent="0.35">
      <c r="A13" s="35">
        <v>1.1100000000000001</v>
      </c>
      <c r="B13" s="36" t="s">
        <v>21</v>
      </c>
      <c r="C13" s="42">
        <v>0.05</v>
      </c>
      <c r="D13" s="37">
        <v>0.15</v>
      </c>
      <c r="E13" s="38">
        <v>5</v>
      </c>
      <c r="F13" s="39">
        <v>212</v>
      </c>
      <c r="G13" s="39" t="s">
        <v>19</v>
      </c>
      <c r="H13" s="40">
        <f t="shared" ref="H13" si="13">F13*E13*D13*C13</f>
        <v>7.95</v>
      </c>
      <c r="I13" s="39">
        <v>65000</v>
      </c>
      <c r="J13" s="39">
        <v>0</v>
      </c>
      <c r="K13" s="39">
        <f t="shared" ref="K13" si="14">I13*H13</f>
        <v>516750</v>
      </c>
      <c r="L13" s="39">
        <f t="shared" ref="L13" si="15">J13*H13</f>
        <v>0</v>
      </c>
      <c r="M13" s="41">
        <f t="shared" si="3"/>
        <v>424</v>
      </c>
    </row>
    <row r="14" spans="1:70" x14ac:dyDescent="0.35">
      <c r="A14" s="35">
        <v>1.1200000000000001</v>
      </c>
      <c r="B14" s="36" t="s">
        <v>21</v>
      </c>
      <c r="C14" s="42">
        <v>0.05</v>
      </c>
      <c r="D14" s="37">
        <v>0.15</v>
      </c>
      <c r="E14" s="38">
        <v>4</v>
      </c>
      <c r="F14" s="39">
        <v>78</v>
      </c>
      <c r="G14" s="39" t="s">
        <v>19</v>
      </c>
      <c r="H14" s="40">
        <f t="shared" ref="H14" si="16">F14*E14*D14*C14</f>
        <v>2.34</v>
      </c>
      <c r="I14" s="39">
        <v>65000</v>
      </c>
      <c r="J14" s="39">
        <v>0</v>
      </c>
      <c r="K14" s="39">
        <f t="shared" ref="K14" si="17">I14*H14</f>
        <v>152100</v>
      </c>
      <c r="L14" s="39">
        <f t="shared" ref="L14" si="18">J14*H14</f>
        <v>0</v>
      </c>
      <c r="M14" s="41">
        <f t="shared" si="3"/>
        <v>124.80000000000001</v>
      </c>
    </row>
    <row r="15" spans="1:70" x14ac:dyDescent="0.35">
      <c r="A15" s="35">
        <v>1.1299999999999999</v>
      </c>
      <c r="B15" s="36" t="s">
        <v>39</v>
      </c>
      <c r="C15" s="42">
        <v>0.03</v>
      </c>
      <c r="D15" s="37">
        <v>0.05</v>
      </c>
      <c r="E15" s="38">
        <v>6</v>
      </c>
      <c r="F15" s="39">
        <v>588</v>
      </c>
      <c r="G15" s="39" t="s">
        <v>3</v>
      </c>
      <c r="H15" s="40">
        <f>F15*E15</f>
        <v>3528</v>
      </c>
      <c r="I15" s="39">
        <v>120</v>
      </c>
      <c r="J15" s="39">
        <v>0</v>
      </c>
      <c r="K15" s="39">
        <f>I15*H15</f>
        <v>423360</v>
      </c>
      <c r="L15" s="39">
        <f>J15*H15</f>
        <v>0</v>
      </c>
      <c r="M15" s="41">
        <f>SUM(M3:M14)</f>
        <v>2051.7600000000002</v>
      </c>
    </row>
    <row r="16" spans="1:70" x14ac:dyDescent="0.35">
      <c r="A16" s="35">
        <v>1.1399999999999999</v>
      </c>
      <c r="B16" s="36" t="s">
        <v>40</v>
      </c>
      <c r="C16" s="42">
        <v>0</v>
      </c>
      <c r="D16" s="37">
        <v>0</v>
      </c>
      <c r="E16" s="38">
        <v>0</v>
      </c>
      <c r="F16" s="39">
        <v>0</v>
      </c>
      <c r="G16" s="39" t="s">
        <v>4</v>
      </c>
      <c r="H16" s="40">
        <f>M15-M10</f>
        <v>1974.0000000000002</v>
      </c>
      <c r="I16" s="39">
        <v>640</v>
      </c>
      <c r="J16" s="39">
        <v>0</v>
      </c>
      <c r="K16" s="39">
        <f t="shared" ref="K16:K31" si="19">I16*H16</f>
        <v>1263360.0000000002</v>
      </c>
      <c r="L16" s="39">
        <f t="shared" ref="L16:L31" si="20">J16*H16</f>
        <v>0</v>
      </c>
      <c r="M16" s="41"/>
    </row>
    <row r="17" spans="1:13" x14ac:dyDescent="0.35">
      <c r="A17" s="35">
        <v>1.1499999999999999</v>
      </c>
      <c r="B17" s="36" t="s">
        <v>41</v>
      </c>
      <c r="C17" s="37">
        <v>0</v>
      </c>
      <c r="D17" s="37">
        <v>0</v>
      </c>
      <c r="E17" s="38">
        <v>0</v>
      </c>
      <c r="F17" s="39">
        <v>0</v>
      </c>
      <c r="G17" s="39" t="s">
        <v>4</v>
      </c>
      <c r="H17" s="40">
        <f>M15</f>
        <v>2051.7600000000002</v>
      </c>
      <c r="I17" s="43">
        <v>600</v>
      </c>
      <c r="J17" s="39">
        <v>600</v>
      </c>
      <c r="K17" s="39">
        <f t="shared" si="19"/>
        <v>1231056.0000000002</v>
      </c>
      <c r="L17" s="39">
        <f t="shared" si="20"/>
        <v>1231056.0000000002</v>
      </c>
      <c r="M17" s="41"/>
    </row>
    <row r="18" spans="1:13" x14ac:dyDescent="0.35">
      <c r="A18" s="35">
        <v>1.1599999999999999</v>
      </c>
      <c r="B18" s="36" t="s">
        <v>42</v>
      </c>
      <c r="C18" s="37">
        <v>0</v>
      </c>
      <c r="D18" s="37">
        <v>0</v>
      </c>
      <c r="E18" s="38">
        <v>0</v>
      </c>
      <c r="F18" s="39">
        <v>0</v>
      </c>
      <c r="G18" s="39" t="s">
        <v>2</v>
      </c>
      <c r="H18" s="40">
        <v>39</v>
      </c>
      <c r="I18" s="43">
        <v>21400</v>
      </c>
      <c r="J18" s="39">
        <v>12000</v>
      </c>
      <c r="K18" s="39">
        <f t="shared" ref="K18" si="21">I18*H18</f>
        <v>834600</v>
      </c>
      <c r="L18" s="39">
        <f t="shared" ref="L18" si="22">J18*H18</f>
        <v>468000</v>
      </c>
      <c r="M18" s="41"/>
    </row>
    <row r="19" spans="1:13" x14ac:dyDescent="0.35">
      <c r="A19" s="35">
        <v>1.17</v>
      </c>
      <c r="B19" s="36" t="s">
        <v>30</v>
      </c>
      <c r="C19" s="37">
        <v>0</v>
      </c>
      <c r="D19" s="37">
        <v>0</v>
      </c>
      <c r="E19" s="38">
        <v>0</v>
      </c>
      <c r="F19" s="39">
        <v>0</v>
      </c>
      <c r="G19" s="39" t="s">
        <v>2</v>
      </c>
      <c r="H19" s="40">
        <v>3</v>
      </c>
      <c r="I19" s="43">
        <v>42000</v>
      </c>
      <c r="J19" s="39">
        <v>0</v>
      </c>
      <c r="K19" s="39">
        <f t="shared" si="19"/>
        <v>126000</v>
      </c>
      <c r="L19" s="39">
        <f t="shared" si="20"/>
        <v>0</v>
      </c>
      <c r="M19" s="41"/>
    </row>
    <row r="20" spans="1:13" x14ac:dyDescent="0.35">
      <c r="A20" s="35">
        <v>1.18</v>
      </c>
      <c r="B20" s="36" t="s">
        <v>37</v>
      </c>
      <c r="C20" s="37">
        <v>0</v>
      </c>
      <c r="D20" s="37">
        <v>0</v>
      </c>
      <c r="E20" s="38">
        <v>0</v>
      </c>
      <c r="F20" s="39">
        <v>0</v>
      </c>
      <c r="G20" s="39" t="s">
        <v>2</v>
      </c>
      <c r="H20" s="40">
        <v>24</v>
      </c>
      <c r="I20" s="43">
        <v>14000</v>
      </c>
      <c r="J20" s="39">
        <v>0</v>
      </c>
      <c r="K20" s="39">
        <f t="shared" ref="K20" si="23">I20*H20</f>
        <v>336000</v>
      </c>
      <c r="L20" s="39">
        <f t="shared" ref="L20" si="24">J20*H20</f>
        <v>0</v>
      </c>
      <c r="M20" s="41"/>
    </row>
    <row r="21" spans="1:13" x14ac:dyDescent="0.35">
      <c r="A21" s="35">
        <v>1.19</v>
      </c>
      <c r="B21" s="36" t="s">
        <v>36</v>
      </c>
      <c r="C21" s="37">
        <v>0</v>
      </c>
      <c r="D21" s="37">
        <v>0</v>
      </c>
      <c r="E21" s="38">
        <v>0</v>
      </c>
      <c r="F21" s="39">
        <v>1200</v>
      </c>
      <c r="G21" s="39" t="s">
        <v>2</v>
      </c>
      <c r="H21" s="40">
        <f>F21</f>
        <v>1200</v>
      </c>
      <c r="I21" s="39">
        <v>281</v>
      </c>
      <c r="J21" s="39">
        <v>0</v>
      </c>
      <c r="K21" s="39">
        <f t="shared" si="19"/>
        <v>337200</v>
      </c>
      <c r="L21" s="39">
        <f t="shared" ref="L21" si="25">J21*H21</f>
        <v>0</v>
      </c>
      <c r="M21" s="41"/>
    </row>
    <row r="22" spans="1:13" x14ac:dyDescent="0.35">
      <c r="A22" s="35">
        <v>1.2</v>
      </c>
      <c r="B22" s="36" t="s">
        <v>32</v>
      </c>
      <c r="C22" s="37">
        <v>0</v>
      </c>
      <c r="D22" s="37">
        <v>0</v>
      </c>
      <c r="E22" s="38">
        <v>0</v>
      </c>
      <c r="F22" s="39">
        <v>800</v>
      </c>
      <c r="G22" s="39" t="s">
        <v>2</v>
      </c>
      <c r="H22" s="40">
        <f t="shared" ref="H22" si="26">F22</f>
        <v>800</v>
      </c>
      <c r="I22" s="39">
        <v>231</v>
      </c>
      <c r="J22" s="39">
        <v>0</v>
      </c>
      <c r="K22" s="39">
        <f t="shared" si="19"/>
        <v>184800</v>
      </c>
      <c r="L22" s="39">
        <f t="shared" si="20"/>
        <v>0</v>
      </c>
      <c r="M22" s="41"/>
    </row>
    <row r="23" spans="1:13" x14ac:dyDescent="0.35">
      <c r="A23" s="35">
        <v>1.21</v>
      </c>
      <c r="B23" s="36" t="s">
        <v>43</v>
      </c>
      <c r="C23" s="37">
        <v>0</v>
      </c>
      <c r="D23" s="37">
        <v>0</v>
      </c>
      <c r="E23" s="38">
        <v>0</v>
      </c>
      <c r="F23" s="39">
        <v>800</v>
      </c>
      <c r="G23" s="39" t="s">
        <v>2</v>
      </c>
      <c r="H23" s="40">
        <f t="shared" ref="H23" si="27">F23</f>
        <v>800</v>
      </c>
      <c r="I23" s="39">
        <v>169</v>
      </c>
      <c r="J23" s="39">
        <v>0</v>
      </c>
      <c r="K23" s="39">
        <f t="shared" ref="K23" si="28">I23*H23</f>
        <v>135200</v>
      </c>
      <c r="L23" s="39">
        <f t="shared" ref="L23" si="29">J23*H23</f>
        <v>0</v>
      </c>
      <c r="M23" s="41"/>
    </row>
    <row r="24" spans="1:13" x14ac:dyDescent="0.35">
      <c r="A24" s="35">
        <v>1.22</v>
      </c>
      <c r="B24" s="36" t="s">
        <v>33</v>
      </c>
      <c r="C24" s="37">
        <v>0</v>
      </c>
      <c r="D24" s="37">
        <v>0</v>
      </c>
      <c r="E24" s="38">
        <v>0</v>
      </c>
      <c r="F24" s="39">
        <v>4000</v>
      </c>
      <c r="G24" s="39" t="s">
        <v>2</v>
      </c>
      <c r="H24" s="40">
        <f>F24</f>
        <v>4000</v>
      </c>
      <c r="I24" s="43">
        <v>15.12</v>
      </c>
      <c r="J24" s="39">
        <v>0</v>
      </c>
      <c r="K24" s="39">
        <f t="shared" si="19"/>
        <v>60480</v>
      </c>
      <c r="L24" s="39">
        <f t="shared" si="20"/>
        <v>0</v>
      </c>
      <c r="M24" s="41"/>
    </row>
    <row r="25" spans="1:13" x14ac:dyDescent="0.35">
      <c r="A25" s="35">
        <v>1.23</v>
      </c>
      <c r="B25" s="36" t="s">
        <v>28</v>
      </c>
      <c r="C25" s="37">
        <v>0</v>
      </c>
      <c r="D25" s="37">
        <v>0</v>
      </c>
      <c r="E25" s="38">
        <v>0</v>
      </c>
      <c r="F25" s="39">
        <v>10</v>
      </c>
      <c r="G25" s="39" t="s">
        <v>29</v>
      </c>
      <c r="H25" s="40">
        <v>50</v>
      </c>
      <c r="I25" s="39">
        <v>561</v>
      </c>
      <c r="J25" s="39">
        <v>0</v>
      </c>
      <c r="K25" s="39">
        <f t="shared" si="19"/>
        <v>28050</v>
      </c>
      <c r="L25" s="39">
        <f t="shared" si="20"/>
        <v>0</v>
      </c>
      <c r="M25" s="41"/>
    </row>
    <row r="26" spans="1:13" x14ac:dyDescent="0.35">
      <c r="A26" s="35">
        <v>1.24</v>
      </c>
      <c r="B26" s="36" t="s">
        <v>34</v>
      </c>
      <c r="C26" s="37">
        <v>0</v>
      </c>
      <c r="D26" s="37">
        <v>0</v>
      </c>
      <c r="E26" s="38">
        <v>0</v>
      </c>
      <c r="F26" s="39">
        <v>320</v>
      </c>
      <c r="G26" s="39" t="s">
        <v>2</v>
      </c>
      <c r="H26" s="40">
        <v>198</v>
      </c>
      <c r="I26" s="39">
        <v>146</v>
      </c>
      <c r="J26" s="39">
        <v>0</v>
      </c>
      <c r="K26" s="39">
        <f>I26*H26</f>
        <v>28908</v>
      </c>
      <c r="L26" s="39">
        <f>J26*H26</f>
        <v>0</v>
      </c>
      <c r="M26" s="41"/>
    </row>
    <row r="27" spans="1:13" x14ac:dyDescent="0.35">
      <c r="A27" s="35">
        <v>1.25</v>
      </c>
      <c r="B27" s="36" t="s">
        <v>44</v>
      </c>
      <c r="C27" s="37">
        <v>0</v>
      </c>
      <c r="D27" s="37">
        <v>0</v>
      </c>
      <c r="E27" s="38">
        <v>0</v>
      </c>
      <c r="F27" s="39">
        <v>0</v>
      </c>
      <c r="G27" s="39" t="s">
        <v>2</v>
      </c>
      <c r="H27" s="40">
        <v>320</v>
      </c>
      <c r="I27" s="39">
        <v>169</v>
      </c>
      <c r="J27" s="39">
        <v>0</v>
      </c>
      <c r="K27" s="39">
        <f>I27*H27</f>
        <v>54080</v>
      </c>
      <c r="L27" s="39">
        <f>J27*H27</f>
        <v>0</v>
      </c>
      <c r="M27" s="41"/>
    </row>
    <row r="28" spans="1:13" x14ac:dyDescent="0.35">
      <c r="A28" s="35">
        <v>1.26</v>
      </c>
      <c r="B28" s="36" t="s">
        <v>35</v>
      </c>
      <c r="C28" s="37">
        <v>0</v>
      </c>
      <c r="D28" s="37">
        <v>0</v>
      </c>
      <c r="E28" s="38">
        <v>0</v>
      </c>
      <c r="F28" s="39">
        <v>0</v>
      </c>
      <c r="G28" s="39" t="s">
        <v>2</v>
      </c>
      <c r="H28" s="40">
        <v>5600</v>
      </c>
      <c r="I28" s="43">
        <v>6.65</v>
      </c>
      <c r="J28" s="39">
        <v>0</v>
      </c>
      <c r="K28" s="39">
        <f>I28*H28</f>
        <v>37240</v>
      </c>
      <c r="L28" s="39">
        <f>J28*H28</f>
        <v>0</v>
      </c>
      <c r="M28" s="41"/>
    </row>
    <row r="29" spans="1:13" x14ac:dyDescent="0.35">
      <c r="A29" s="35">
        <v>1.27</v>
      </c>
      <c r="B29" s="36" t="s">
        <v>20</v>
      </c>
      <c r="C29" s="37">
        <v>0</v>
      </c>
      <c r="D29" s="37">
        <v>0</v>
      </c>
      <c r="E29" s="38">
        <v>0</v>
      </c>
      <c r="F29" s="39">
        <v>0</v>
      </c>
      <c r="G29" s="39" t="s">
        <v>4</v>
      </c>
      <c r="H29" s="40">
        <v>710.65</v>
      </c>
      <c r="I29" s="39">
        <v>0</v>
      </c>
      <c r="J29" s="39">
        <v>3460</v>
      </c>
      <c r="K29" s="39">
        <f t="shared" si="19"/>
        <v>0</v>
      </c>
      <c r="L29" s="39">
        <f t="shared" si="20"/>
        <v>2458849</v>
      </c>
      <c r="M29" s="41"/>
    </row>
    <row r="30" spans="1:13" x14ac:dyDescent="0.35">
      <c r="A30" s="35">
        <v>1.28</v>
      </c>
      <c r="B30" s="36" t="s">
        <v>45</v>
      </c>
      <c r="C30" s="37">
        <v>0</v>
      </c>
      <c r="D30" s="37">
        <v>0</v>
      </c>
      <c r="E30" s="38">
        <v>0</v>
      </c>
      <c r="F30" s="39">
        <v>0</v>
      </c>
      <c r="G30" s="39" t="s">
        <v>4</v>
      </c>
      <c r="H30" s="40">
        <v>205.52</v>
      </c>
      <c r="I30" s="39">
        <v>0</v>
      </c>
      <c r="J30" s="39">
        <v>1600</v>
      </c>
      <c r="K30" s="39">
        <f t="shared" si="19"/>
        <v>0</v>
      </c>
      <c r="L30" s="39">
        <f t="shared" si="20"/>
        <v>328832</v>
      </c>
      <c r="M30" s="41"/>
    </row>
    <row r="31" spans="1:13" ht="51" x14ac:dyDescent="0.35">
      <c r="A31" s="35">
        <v>1.29</v>
      </c>
      <c r="B31" s="36" t="s">
        <v>46</v>
      </c>
      <c r="C31" s="37">
        <v>0</v>
      </c>
      <c r="D31" s="37">
        <v>0</v>
      </c>
      <c r="E31" s="38">
        <v>0</v>
      </c>
      <c r="F31" s="39">
        <v>0</v>
      </c>
      <c r="G31" s="39" t="s">
        <v>4</v>
      </c>
      <c r="H31" s="40">
        <v>205.52</v>
      </c>
      <c r="I31" s="39">
        <v>0</v>
      </c>
      <c r="J31" s="39">
        <v>1200</v>
      </c>
      <c r="K31" s="39">
        <f t="shared" si="19"/>
        <v>0</v>
      </c>
      <c r="L31" s="39">
        <f t="shared" si="20"/>
        <v>246624</v>
      </c>
      <c r="M31" s="41"/>
    </row>
    <row r="32" spans="1:13" x14ac:dyDescent="0.35">
      <c r="A32" s="35">
        <v>1.3</v>
      </c>
      <c r="B32" s="36" t="s">
        <v>47</v>
      </c>
      <c r="C32" s="37">
        <v>0</v>
      </c>
      <c r="D32" s="37">
        <v>0</v>
      </c>
      <c r="E32" s="38">
        <v>0</v>
      </c>
      <c r="F32" s="39">
        <v>0</v>
      </c>
      <c r="G32" s="39" t="s">
        <v>2</v>
      </c>
      <c r="H32" s="40">
        <v>710.65</v>
      </c>
      <c r="I32" s="39">
        <v>0</v>
      </c>
      <c r="J32" s="39">
        <v>1600</v>
      </c>
      <c r="K32" s="39">
        <f t="shared" ref="K32:K33" si="30">I32*H32</f>
        <v>0</v>
      </c>
      <c r="L32" s="39">
        <f t="shared" ref="L32:L33" si="31">J32*H32</f>
        <v>1137040</v>
      </c>
      <c r="M32" s="41"/>
    </row>
    <row r="33" spans="1:13" x14ac:dyDescent="0.35">
      <c r="A33" s="35">
        <v>1.31</v>
      </c>
      <c r="B33" s="36" t="s">
        <v>48</v>
      </c>
      <c r="C33" s="37">
        <v>0</v>
      </c>
      <c r="D33" s="37">
        <v>0</v>
      </c>
      <c r="E33" s="38">
        <v>0</v>
      </c>
      <c r="F33" s="39">
        <v>0</v>
      </c>
      <c r="G33" s="39" t="s">
        <v>4</v>
      </c>
      <c r="H33" s="40">
        <v>834.96</v>
      </c>
      <c r="I33" s="39">
        <v>0</v>
      </c>
      <c r="J33" s="39">
        <v>3120</v>
      </c>
      <c r="K33" s="39">
        <f t="shared" si="30"/>
        <v>0</v>
      </c>
      <c r="L33" s="39">
        <f t="shared" si="31"/>
        <v>2605075.2000000002</v>
      </c>
      <c r="M33" s="41"/>
    </row>
    <row r="34" spans="1:13" x14ac:dyDescent="0.35">
      <c r="A34" s="35">
        <v>1.32</v>
      </c>
      <c r="B34" s="36" t="s">
        <v>49</v>
      </c>
      <c r="C34" s="37">
        <v>0</v>
      </c>
      <c r="D34" s="37">
        <v>0</v>
      </c>
      <c r="E34" s="38">
        <v>0</v>
      </c>
      <c r="F34" s="39">
        <v>0</v>
      </c>
      <c r="G34" s="39" t="s">
        <v>2</v>
      </c>
      <c r="H34" s="40">
        <v>5000</v>
      </c>
      <c r="I34" s="39">
        <v>27</v>
      </c>
      <c r="J34" s="39">
        <v>0</v>
      </c>
      <c r="K34" s="39">
        <f t="shared" ref="K34" si="32">I34*H34</f>
        <v>135000</v>
      </c>
      <c r="L34" s="39">
        <f t="shared" ref="L34" si="33">J34*H34</f>
        <v>0</v>
      </c>
      <c r="M34" s="41"/>
    </row>
    <row r="35" spans="1:13" x14ac:dyDescent="0.35">
      <c r="A35" s="35">
        <v>1.33</v>
      </c>
      <c r="B35" s="36" t="s">
        <v>50</v>
      </c>
      <c r="C35" s="37">
        <v>0</v>
      </c>
      <c r="D35" s="37">
        <v>0</v>
      </c>
      <c r="E35" s="38">
        <v>0</v>
      </c>
      <c r="F35" s="39">
        <v>0</v>
      </c>
      <c r="G35" s="39" t="s">
        <v>2</v>
      </c>
      <c r="H35" s="40">
        <v>2400</v>
      </c>
      <c r="I35" s="39">
        <v>11</v>
      </c>
      <c r="J35" s="39">
        <v>0</v>
      </c>
      <c r="K35" s="39">
        <f t="shared" ref="K35" si="34">I35*H35</f>
        <v>26400</v>
      </c>
      <c r="L35" s="39">
        <f t="shared" ref="L35" si="35">J35*H35</f>
        <v>0</v>
      </c>
      <c r="M35" s="41"/>
    </row>
    <row r="36" spans="1:13" x14ac:dyDescent="0.35">
      <c r="A36" s="35">
        <v>1.34</v>
      </c>
      <c r="B36" s="36" t="s">
        <v>51</v>
      </c>
      <c r="C36" s="37">
        <v>0</v>
      </c>
      <c r="D36" s="37">
        <v>0</v>
      </c>
      <c r="E36" s="38">
        <v>0</v>
      </c>
      <c r="F36" s="39">
        <v>0</v>
      </c>
      <c r="G36" s="39" t="s">
        <v>4</v>
      </c>
      <c r="H36" s="40">
        <v>710.65</v>
      </c>
      <c r="I36" s="39">
        <v>0</v>
      </c>
      <c r="J36" s="39">
        <v>1600</v>
      </c>
      <c r="K36" s="39">
        <f t="shared" ref="K36:K41" si="36">I36*H36</f>
        <v>0</v>
      </c>
      <c r="L36" s="39">
        <f t="shared" ref="L36:L41" si="37">J36*H36</f>
        <v>1137040</v>
      </c>
      <c r="M36" s="41"/>
    </row>
    <row r="37" spans="1:13" x14ac:dyDescent="0.35">
      <c r="A37" s="35">
        <v>1.35</v>
      </c>
      <c r="B37" s="36" t="s">
        <v>55</v>
      </c>
      <c r="C37" s="37">
        <v>0</v>
      </c>
      <c r="D37" s="37">
        <v>0</v>
      </c>
      <c r="E37" s="38">
        <v>0</v>
      </c>
      <c r="F37" s="39">
        <v>0</v>
      </c>
      <c r="G37" s="39" t="s">
        <v>3</v>
      </c>
      <c r="H37" s="40">
        <v>30</v>
      </c>
      <c r="I37" s="39">
        <v>2400</v>
      </c>
      <c r="J37" s="39">
        <v>800</v>
      </c>
      <c r="K37" s="39">
        <f t="shared" si="36"/>
        <v>72000</v>
      </c>
      <c r="L37" s="39">
        <f t="shared" si="37"/>
        <v>24000</v>
      </c>
      <c r="M37" s="41"/>
    </row>
    <row r="38" spans="1:13" x14ac:dyDescent="0.35">
      <c r="A38" s="35">
        <v>1.36</v>
      </c>
      <c r="B38" s="36" t="s">
        <v>52</v>
      </c>
      <c r="C38" s="37">
        <v>0</v>
      </c>
      <c r="D38" s="37">
        <v>0</v>
      </c>
      <c r="E38" s="38">
        <v>0</v>
      </c>
      <c r="F38" s="39">
        <v>0</v>
      </c>
      <c r="G38" s="39" t="s">
        <v>3</v>
      </c>
      <c r="H38" s="40">
        <v>71.8</v>
      </c>
      <c r="I38" s="39">
        <v>1860</v>
      </c>
      <c r="J38" s="39">
        <v>1600</v>
      </c>
      <c r="K38" s="39">
        <f t="shared" si="36"/>
        <v>133548</v>
      </c>
      <c r="L38" s="39">
        <f t="shared" si="37"/>
        <v>114880</v>
      </c>
      <c r="M38" s="41"/>
    </row>
    <row r="39" spans="1:13" x14ac:dyDescent="0.35">
      <c r="A39" s="35">
        <v>1.37</v>
      </c>
      <c r="B39" s="36" t="s">
        <v>22</v>
      </c>
      <c r="C39" s="37">
        <v>0</v>
      </c>
      <c r="D39" s="37">
        <v>0</v>
      </c>
      <c r="E39" s="38">
        <v>0</v>
      </c>
      <c r="F39" s="39">
        <v>0</v>
      </c>
      <c r="G39" s="39" t="s">
        <v>3</v>
      </c>
      <c r="H39" s="40">
        <v>66</v>
      </c>
      <c r="I39" s="39">
        <v>3140</v>
      </c>
      <c r="J39" s="39">
        <v>2200</v>
      </c>
      <c r="K39" s="39">
        <f t="shared" si="36"/>
        <v>207240</v>
      </c>
      <c r="L39" s="39">
        <f t="shared" si="37"/>
        <v>145200</v>
      </c>
      <c r="M39" s="41"/>
    </row>
    <row r="40" spans="1:13" x14ac:dyDescent="0.35">
      <c r="A40" s="35">
        <v>1.38</v>
      </c>
      <c r="B40" s="36" t="s">
        <v>53</v>
      </c>
      <c r="C40" s="37">
        <v>0</v>
      </c>
      <c r="D40" s="37">
        <v>0</v>
      </c>
      <c r="E40" s="38">
        <v>0</v>
      </c>
      <c r="F40" s="39">
        <v>0</v>
      </c>
      <c r="G40" s="39" t="s">
        <v>3</v>
      </c>
      <c r="H40" s="40">
        <v>68</v>
      </c>
      <c r="I40" s="39">
        <v>3360</v>
      </c>
      <c r="J40" s="39">
        <v>2200</v>
      </c>
      <c r="K40" s="39">
        <f t="shared" si="36"/>
        <v>228480</v>
      </c>
      <c r="L40" s="39">
        <f t="shared" si="37"/>
        <v>149600</v>
      </c>
      <c r="M40" s="41"/>
    </row>
    <row r="41" spans="1:13" ht="26.25" thickBot="1" x14ac:dyDescent="0.4">
      <c r="A41" s="35">
        <v>1.39</v>
      </c>
      <c r="B41" s="36" t="s">
        <v>54</v>
      </c>
      <c r="C41" s="37">
        <v>0</v>
      </c>
      <c r="D41" s="37">
        <v>0</v>
      </c>
      <c r="E41" s="38">
        <v>0</v>
      </c>
      <c r="F41" s="39">
        <v>0</v>
      </c>
      <c r="G41" s="39" t="s">
        <v>3</v>
      </c>
      <c r="H41" s="40">
        <v>60</v>
      </c>
      <c r="I41" s="39">
        <v>800</v>
      </c>
      <c r="J41" s="39"/>
      <c r="K41" s="39">
        <f t="shared" si="36"/>
        <v>48000</v>
      </c>
      <c r="L41" s="39">
        <f t="shared" si="37"/>
        <v>0</v>
      </c>
      <c r="M41" s="41"/>
    </row>
    <row r="42" spans="1:13" s="23" customFormat="1" ht="36" customHeight="1" thickBot="1" x14ac:dyDescent="0.45">
      <c r="A42" s="44">
        <v>1</v>
      </c>
      <c r="B42" s="45" t="s">
        <v>7</v>
      </c>
      <c r="C42" s="46"/>
      <c r="D42" s="46"/>
      <c r="E42" s="47"/>
      <c r="F42" s="48"/>
      <c r="G42" s="48"/>
      <c r="H42" s="48"/>
      <c r="I42" s="48"/>
      <c r="J42" s="48"/>
      <c r="K42" s="48">
        <f>SUM(K3:K41)</f>
        <v>11588324.000000002</v>
      </c>
      <c r="L42" s="48">
        <f>SUM(L3:L41)</f>
        <v>10046196.199999999</v>
      </c>
      <c r="M42" s="49"/>
    </row>
  </sheetData>
  <phoneticPr fontId="11" type="noConversion"/>
  <printOptions horizontalCentered="1" verticalCentered="1" gridLines="1"/>
  <pageMargins left="0.27559055118110237" right="0.27559055118110237" top="0.51181102362204722" bottom="0.55118110236220474" header="0.15748031496062992" footer="0.31496062992125984"/>
  <pageSetup paperSize="9" scale="44" orientation="landscape" r:id="rId1"/>
  <headerFooter alignWithMargins="0">
    <oddHeader>&amp;L&amp;D&amp;CDubi Béla teraszfedés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Költségvetési Főösszesítő</vt:lpstr>
      <vt:lpstr>Költségvetés kiirás</vt:lpstr>
      <vt:lpstr>'Költségvetés kiirás'!Nyomtatási_cím</vt:lpstr>
      <vt:lpstr>'Költségvetés kiirás'!Nyomtatási_terület</vt:lpstr>
    </vt:vector>
  </TitlesOfParts>
  <Manager>Schopf Márton</Manager>
  <Company>Fórum Építész Stúdió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Mediterrán lakópark</dc:title>
  <dc:subject>költségkiirás</dc:subject>
  <dc:creator>Kanka László</dc:creator>
  <cp:keywords>kiiras</cp:keywords>
  <cp:lastModifiedBy>Anci</cp:lastModifiedBy>
  <cp:lastPrinted>2017-09-12T11:39:41Z</cp:lastPrinted>
  <dcterms:created xsi:type="dcterms:W3CDTF">2002-10-12T10:49:45Z</dcterms:created>
  <dcterms:modified xsi:type="dcterms:W3CDTF">2020-06-19T06:33:27Z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1590167545</vt:i4>
  </property>
  <property fmtid="{D5CDD505-2E9C-101B-9397-08002B2CF9AE}" pid="3" name="_NewReviewCycle">
    <vt:lpwstr/>
  </property>
  <property fmtid="{D5CDD505-2E9C-101B-9397-08002B2CF9AE}" pid="4" name="_EmailSubject">
    <vt:lpwstr>Ajánlat</vt:lpwstr>
  </property>
  <property fmtid="{D5CDD505-2E9C-101B-9397-08002B2CF9AE}" pid="5" name="_AuthorEmail">
    <vt:lpwstr>info@almaskertprojekt.hu</vt:lpwstr>
  </property>
  <property fmtid="{D5CDD505-2E9C-101B-9397-08002B2CF9AE}" pid="6" name="_AuthorEmailDisplayName">
    <vt:lpwstr>Almáskert-Projekt</vt:lpwstr>
  </property>
  <property fmtid="{D5CDD505-2E9C-101B-9397-08002B2CF9AE}" pid="7" name="_ReviewingToolsShownOnce">
    <vt:lpwstr/>
  </property>
</Properties>
</file>